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20" windowWidth="14235" windowHeight="8700" activeTab="0"/>
  </bookViews>
  <sheets>
    <sheet name="npw-c" sheetId="1" r:id="rId1"/>
  </sheets>
  <definedNames>
    <definedName name="_xlnm.Print_Area" localSheetId="0">'npw-c'!$A$1:$L$33</definedName>
  </definedNames>
  <calcPr fullCalcOnLoad="1"/>
</workbook>
</file>

<file path=xl/comments1.xml><?xml version="1.0" encoding="utf-8"?>
<comments xmlns="http://schemas.openxmlformats.org/spreadsheetml/2006/main">
  <authors>
    <author>J</author>
  </authors>
  <commentList>
    <comment ref="C28" authorId="0">
      <text>
        <r>
          <rPr>
            <b/>
            <sz val="8"/>
            <rFont val="Tahoma"/>
            <family val="0"/>
          </rPr>
          <t>JC: this value is not calculated  but measured on a cad drawing. It can be scaled up. When the curve schanges this value will be wrong.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<sst xmlns="http://schemas.openxmlformats.org/spreadsheetml/2006/main" count="27" uniqueCount="25">
  <si>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A (cm)</t>
  </si>
  <si>
    <t>B (cm)</t>
  </si>
  <si>
    <t>C (cm)</t>
  </si>
  <si>
    <t>C' (cm)</t>
  </si>
  <si>
    <t>ANGLE LE CURVE (°)</t>
  </si>
  <si>
    <t>ANGLE TE CURVE (°)</t>
  </si>
  <si>
    <t>R TE CURVE (cm)</t>
  </si>
  <si>
    <t>D (cm)</t>
  </si>
  <si>
    <t>E (cm)</t>
  </si>
  <si>
    <t>F (cm)</t>
  </si>
  <si>
    <r>
      <t>size (sqm 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</si>
  <si>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scale:</t>
  </si>
  <si>
    <t>ref value</t>
  </si>
  <si>
    <t>use the slider to change the scale</t>
  </si>
  <si>
    <r>
      <t>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LE CURVE (cm)</t>
    </r>
  </si>
  <si>
    <t>side panel</t>
  </si>
  <si>
    <t>vertical projection of curve TE:</t>
  </si>
  <si>
    <t>mid-panel</t>
  </si>
  <si>
    <t>sewing line length side panel/midpanel:</t>
  </si>
  <si>
    <t>midpanel TE-curve length:</t>
  </si>
  <si>
    <t>remaining straight on midpanel:</t>
  </si>
  <si>
    <t>total vertical length midpanel:</t>
  </si>
  <si>
    <t>centerpoint Te curve midpanel:</t>
  </si>
  <si>
    <t xml:space="preserve">  </t>
  </si>
  <si>
    <r>
      <t xml:space="preserve">npw-C  </t>
    </r>
    <r>
      <rPr>
        <sz val="10"/>
        <rFont val="Arial"/>
        <family val="0"/>
      </rPr>
      <t xml:space="preserve">                                                                                                       By Bill Rasmussen; excel  by J.Claes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</si>
</sst>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5" fontId="0" fillId="0" borderId="4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2" borderId="7" xfId="0" applyFill="1" applyBorder="1" applyAlignment="1" applyProtection="1">
      <alignment/>
      <protection/>
    </xf>
    <xf numFmtId="165" fontId="0" fillId="2" borderId="7" xfId="0" applyNumberForma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165" fontId="0" fillId="2" borderId="9" xfId="0" applyNumberFormat="1" applyFill="1" applyBorder="1" applyAlignment="1" applyProtection="1">
      <alignment/>
      <protection/>
    </xf>
    <xf numFmtId="165" fontId="0" fillId="2" borderId="8" xfId="0" applyNumberForma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 locked="0"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165" fontId="0" fillId="0" borderId="7" xfId="0" applyNumberFormat="1" applyBorder="1" applyAlignment="1" applyProtection="1">
      <alignment/>
      <protection/>
    </xf>
    <xf numFmtId="165" fontId="0" fillId="0" borderId="8" xfId="0" applyNumberFormat="1" applyBorder="1" applyAlignment="1" applyProtection="1">
      <alignment/>
      <protection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9.emf" /><Relationship Id="rId4" Type="http://schemas.openxmlformats.org/officeDocument/2006/relationships/image" Target="../media/image15.emf" /><Relationship Id="rId5" Type="http://schemas.openxmlformats.org/officeDocument/2006/relationships/image" Target="../media/image11.emf" /><Relationship Id="rId6" Type="http://schemas.openxmlformats.org/officeDocument/2006/relationships/image" Target="../media/image16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4.emf" /><Relationship Id="rId10" Type="http://schemas.openxmlformats.org/officeDocument/2006/relationships/image" Target="../media/image12.emf" /><Relationship Id="rId11" Type="http://schemas.openxmlformats.org/officeDocument/2006/relationships/image" Target="../media/image5.emf" /><Relationship Id="rId12" Type="http://schemas.openxmlformats.org/officeDocument/2006/relationships/image" Target="../media/image3.emf" /><Relationship Id="rId13" Type="http://schemas.openxmlformats.org/officeDocument/2006/relationships/image" Target="../media/image13.emf" /><Relationship Id="rId14" Type="http://schemas.openxmlformats.org/officeDocument/2006/relationships/image" Target="../media/image4.emf" /><Relationship Id="rId15" Type="http://schemas.openxmlformats.org/officeDocument/2006/relationships/image" Target="../media/image17.emf" /><Relationship Id="rId16" Type="http://schemas.openxmlformats.org/officeDocument/2006/relationships/image" Target="../media/image10.emf" /><Relationship Id="rId17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9525</xdr:rowOff>
    </xdr:from>
    <xdr:to>
      <xdr:col>10</xdr:col>
      <xdr:colOff>542925</xdr:colOff>
      <xdr:row>24</xdr:row>
      <xdr:rowOff>114300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04850"/>
          <a:ext cx="45053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13</xdr:row>
      <xdr:rowOff>28575</xdr:rowOff>
    </xdr:from>
    <xdr:to>
      <xdr:col>8</xdr:col>
      <xdr:colOff>95250</xdr:colOff>
      <xdr:row>14</xdr:row>
      <xdr:rowOff>76200</xdr:rowOff>
    </xdr:to>
    <xdr:pic>
      <xdr:nvPicPr>
        <xdr:cNvPr id="2" name="Text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2409825"/>
          <a:ext cx="71437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323850</xdr:colOff>
      <xdr:row>4</xdr:row>
      <xdr:rowOff>0</xdr:rowOff>
    </xdr:from>
    <xdr:to>
      <xdr:col>0</xdr:col>
      <xdr:colOff>2352675</xdr:colOff>
      <xdr:row>4</xdr:row>
      <xdr:rowOff>152400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857250"/>
          <a:ext cx="2028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2</xdr:col>
      <xdr:colOff>581025</xdr:colOff>
      <xdr:row>28</xdr:row>
      <xdr:rowOff>19050</xdr:rowOff>
    </xdr:from>
    <xdr:to>
      <xdr:col>4</xdr:col>
      <xdr:colOff>323850</xdr:colOff>
      <xdr:row>31</xdr:row>
      <xdr:rowOff>85725</xdr:rowOff>
    </xdr:to>
    <xdr:sp>
      <xdr:nvSpPr>
        <xdr:cNvPr id="4" name="Line 29"/>
        <xdr:cNvSpPr>
          <a:spLocks/>
        </xdr:cNvSpPr>
      </xdr:nvSpPr>
      <xdr:spPr>
        <a:xfrm flipH="1">
          <a:off x="3543300" y="4867275"/>
          <a:ext cx="962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26</xdr:row>
      <xdr:rowOff>104775</xdr:rowOff>
    </xdr:from>
    <xdr:to>
      <xdr:col>4</xdr:col>
      <xdr:colOff>333375</xdr:colOff>
      <xdr:row>30</xdr:row>
      <xdr:rowOff>95250</xdr:rowOff>
    </xdr:to>
    <xdr:sp>
      <xdr:nvSpPr>
        <xdr:cNvPr id="5" name="Line 30"/>
        <xdr:cNvSpPr>
          <a:spLocks/>
        </xdr:cNvSpPr>
      </xdr:nvSpPr>
      <xdr:spPr>
        <a:xfrm flipH="1">
          <a:off x="3552825" y="4629150"/>
          <a:ext cx="9620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14</xdr:row>
      <xdr:rowOff>28575</xdr:rowOff>
    </xdr:from>
    <xdr:to>
      <xdr:col>8</xdr:col>
      <xdr:colOff>104775</xdr:colOff>
      <xdr:row>17</xdr:row>
      <xdr:rowOff>0</xdr:rowOff>
    </xdr:to>
    <xdr:sp>
      <xdr:nvSpPr>
        <xdr:cNvPr id="6" name="Line 39"/>
        <xdr:cNvSpPr>
          <a:spLocks/>
        </xdr:cNvSpPr>
      </xdr:nvSpPr>
      <xdr:spPr>
        <a:xfrm>
          <a:off x="6753225" y="2571750"/>
          <a:ext cx="2857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10</xdr:row>
      <xdr:rowOff>133350</xdr:rowOff>
    </xdr:from>
    <xdr:to>
      <xdr:col>6</xdr:col>
      <xdr:colOff>266700</xdr:colOff>
      <xdr:row>12</xdr:row>
      <xdr:rowOff>28575</xdr:rowOff>
    </xdr:to>
    <xdr:pic>
      <xdr:nvPicPr>
        <xdr:cNvPr id="7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1990725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38100</xdr:colOff>
      <xdr:row>16</xdr:row>
      <xdr:rowOff>38100</xdr:rowOff>
    </xdr:from>
    <xdr:to>
      <xdr:col>7</xdr:col>
      <xdr:colOff>466725</xdr:colOff>
      <xdr:row>17</xdr:row>
      <xdr:rowOff>76200</xdr:rowOff>
    </xdr:to>
    <xdr:pic>
      <xdr:nvPicPr>
        <xdr:cNvPr id="8" name="Text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62700" y="291465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314325</xdr:colOff>
      <xdr:row>20</xdr:row>
      <xdr:rowOff>47625</xdr:rowOff>
    </xdr:from>
    <xdr:to>
      <xdr:col>6</xdr:col>
      <xdr:colOff>200025</xdr:colOff>
      <xdr:row>21</xdr:row>
      <xdr:rowOff>95250</xdr:rowOff>
    </xdr:to>
    <xdr:pic>
      <xdr:nvPicPr>
        <xdr:cNvPr id="9" name="Text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19725" y="3581400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57150</xdr:colOff>
      <xdr:row>19</xdr:row>
      <xdr:rowOff>0</xdr:rowOff>
    </xdr:from>
    <xdr:to>
      <xdr:col>6</xdr:col>
      <xdr:colOff>28575</xdr:colOff>
      <xdr:row>20</xdr:row>
      <xdr:rowOff>28575</xdr:rowOff>
    </xdr:to>
    <xdr:pic>
      <xdr:nvPicPr>
        <xdr:cNvPr id="10" name="Text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62550" y="33718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638175</xdr:colOff>
      <xdr:row>11</xdr:row>
      <xdr:rowOff>28575</xdr:rowOff>
    </xdr:from>
    <xdr:to>
      <xdr:col>5</xdr:col>
      <xdr:colOff>161925</xdr:colOff>
      <xdr:row>12</xdr:row>
      <xdr:rowOff>133350</xdr:rowOff>
    </xdr:to>
    <xdr:pic>
      <xdr:nvPicPr>
        <xdr:cNvPr id="11" name="Text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9650" y="2047875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485775</xdr:colOff>
      <xdr:row>9</xdr:row>
      <xdr:rowOff>133350</xdr:rowOff>
    </xdr:from>
    <xdr:to>
      <xdr:col>9</xdr:col>
      <xdr:colOff>342900</xdr:colOff>
      <xdr:row>11</xdr:row>
      <xdr:rowOff>9525</xdr:rowOff>
    </xdr:to>
    <xdr:pic>
      <xdr:nvPicPr>
        <xdr:cNvPr id="12" name="Text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19975" y="182880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66675</xdr:colOff>
      <xdr:row>11</xdr:row>
      <xdr:rowOff>57150</xdr:rowOff>
    </xdr:from>
    <xdr:to>
      <xdr:col>10</xdr:col>
      <xdr:colOff>590550</xdr:colOff>
      <xdr:row>12</xdr:row>
      <xdr:rowOff>85725</xdr:rowOff>
    </xdr:to>
    <xdr:pic>
      <xdr:nvPicPr>
        <xdr:cNvPr id="13" name="Text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20075" y="20764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9</xdr:col>
      <xdr:colOff>180975</xdr:colOff>
      <xdr:row>13</xdr:row>
      <xdr:rowOff>66675</xdr:rowOff>
    </xdr:from>
    <xdr:to>
      <xdr:col>9</xdr:col>
      <xdr:colOff>523875</xdr:colOff>
      <xdr:row>14</xdr:row>
      <xdr:rowOff>142875</xdr:rowOff>
    </xdr:to>
    <xdr:pic>
      <xdr:nvPicPr>
        <xdr:cNvPr id="14" name="Text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24775" y="244792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19050</xdr:colOff>
      <xdr:row>16</xdr:row>
      <xdr:rowOff>57150</xdr:rowOff>
    </xdr:from>
    <xdr:to>
      <xdr:col>10</xdr:col>
      <xdr:colOff>514350</xdr:colOff>
      <xdr:row>17</xdr:row>
      <xdr:rowOff>66675</xdr:rowOff>
    </xdr:to>
    <xdr:pic>
      <xdr:nvPicPr>
        <xdr:cNvPr id="15" name="Text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72450" y="2933700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476250</xdr:colOff>
      <xdr:row>16</xdr:row>
      <xdr:rowOff>66675</xdr:rowOff>
    </xdr:from>
    <xdr:to>
      <xdr:col>9</xdr:col>
      <xdr:colOff>390525</xdr:colOff>
      <xdr:row>17</xdr:row>
      <xdr:rowOff>95250</xdr:rowOff>
    </xdr:to>
    <xdr:pic>
      <xdr:nvPicPr>
        <xdr:cNvPr id="16" name="Text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410450" y="29432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419100</xdr:colOff>
      <xdr:row>20</xdr:row>
      <xdr:rowOff>142875</xdr:rowOff>
    </xdr:from>
    <xdr:to>
      <xdr:col>9</xdr:col>
      <xdr:colOff>409575</xdr:colOff>
      <xdr:row>22</xdr:row>
      <xdr:rowOff>19050</xdr:rowOff>
    </xdr:to>
    <xdr:pic>
      <xdr:nvPicPr>
        <xdr:cNvPr id="17" name="Text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353300" y="3676650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495300</xdr:colOff>
      <xdr:row>19</xdr:row>
      <xdr:rowOff>28575</xdr:rowOff>
    </xdr:from>
    <xdr:to>
      <xdr:col>9</xdr:col>
      <xdr:colOff>285750</xdr:colOff>
      <xdr:row>20</xdr:row>
      <xdr:rowOff>76200</xdr:rowOff>
    </xdr:to>
    <xdr:pic>
      <xdr:nvPicPr>
        <xdr:cNvPr id="18" name="Text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429500" y="3400425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200025</xdr:colOff>
      <xdr:row>8</xdr:row>
      <xdr:rowOff>123825</xdr:rowOff>
    </xdr:from>
    <xdr:to>
      <xdr:col>4</xdr:col>
      <xdr:colOff>533400</xdr:colOff>
      <xdr:row>10</xdr:row>
      <xdr:rowOff>9525</xdr:rowOff>
    </xdr:to>
    <xdr:pic>
      <xdr:nvPicPr>
        <xdr:cNvPr id="19" name="TextBox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81500" y="1657350"/>
          <a:ext cx="33337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47625</xdr:colOff>
      <xdr:row>13</xdr:row>
      <xdr:rowOff>66675</xdr:rowOff>
    </xdr:from>
    <xdr:to>
      <xdr:col>4</xdr:col>
      <xdr:colOff>542925</xdr:colOff>
      <xdr:row>15</xdr:row>
      <xdr:rowOff>0</xdr:rowOff>
    </xdr:to>
    <xdr:pic>
      <xdr:nvPicPr>
        <xdr:cNvPr id="20" name="TextBox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29100" y="2447925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S32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35.28125" style="3" bestFit="1" customWidth="1"/>
    <col min="5" max="5" width="13.8515625" style="0" bestFit="1" customWidth="1"/>
    <col min="12" max="12" width="2.57421875" style="0" customWidth="1"/>
  </cols>
  <sheetData>
    <row r="1" ht="13.5" thickBot="1"/>
    <row r="2" spans="1:8" ht="33" customHeight="1" thickBot="1">
      <c r="A2" s="4" t="s">
        <v>23</v>
      </c>
      <c r="C2" s="25" t="s">
        <v>24</v>
      </c>
      <c r="D2" s="26"/>
      <c r="E2" s="26"/>
      <c r="F2" s="26"/>
      <c r="G2" s="26"/>
      <c r="H2" s="27"/>
    </row>
    <row r="3" spans="1:8" ht="8.25" customHeight="1" thickBot="1">
      <c r="A3" s="4"/>
      <c r="C3" s="5"/>
      <c r="D3" s="1"/>
      <c r="E3" s="1"/>
      <c r="F3" s="1"/>
      <c r="G3" s="1"/>
      <c r="H3" s="1"/>
    </row>
    <row r="4" spans="1:3" ht="12.75">
      <c r="A4" s="6" t="s">
        <v>13</v>
      </c>
      <c r="B4" s="9"/>
      <c r="C4" s="17" t="s">
        <v>11</v>
      </c>
    </row>
    <row r="5" spans="1:3" ht="12.75">
      <c r="A5" s="20">
        <v>867</v>
      </c>
      <c r="B5" s="10"/>
      <c r="C5" s="15">
        <f>A5/1000</f>
        <v>0.867</v>
      </c>
    </row>
    <row r="6" spans="1:3" ht="12.75">
      <c r="A6" s="7"/>
      <c r="B6" s="10" t="s">
        <v>12</v>
      </c>
      <c r="C6" s="15"/>
    </row>
    <row r="7" spans="1:3" ht="15" thickBot="1">
      <c r="A7" s="7" t="s">
        <v>10</v>
      </c>
      <c r="B7" s="11">
        <f>(B9*B9-(B9-B10)*(B9-B10)-(B9-B11)*(B9-B11)+B29*B19)/10000</f>
        <v>4.159198865537642</v>
      </c>
      <c r="C7" s="16">
        <f>(C9*C9-(C9-C10)*(C9-C10)-(C9-C11)*(C9-C11)+C29*C19)/10000</f>
        <v>3.1264240360371245</v>
      </c>
    </row>
    <row r="8" spans="1:3" ht="12.75">
      <c r="A8" s="6" t="s">
        <v>15</v>
      </c>
      <c r="B8" s="9"/>
      <c r="C8" s="19"/>
    </row>
    <row r="9" spans="1:4" ht="12.75">
      <c r="A9" s="7" t="s">
        <v>0</v>
      </c>
      <c r="B9" s="10">
        <v>160</v>
      </c>
      <c r="C9" s="16">
        <f>B9*$C$5</f>
        <v>138.72</v>
      </c>
      <c r="D9" s="21">
        <f>C9-C10</f>
        <v>31.212000000000003</v>
      </c>
    </row>
    <row r="10" spans="1:4" ht="12.75">
      <c r="A10" s="7" t="s">
        <v>1</v>
      </c>
      <c r="B10" s="10">
        <v>124</v>
      </c>
      <c r="C10" s="16">
        <f>B10*$C$5</f>
        <v>107.508</v>
      </c>
      <c r="D10" s="21">
        <f>C9-C11</f>
        <v>28.611000000000004</v>
      </c>
    </row>
    <row r="11" spans="1:4" ht="12.75">
      <c r="A11" s="7" t="s">
        <v>2</v>
      </c>
      <c r="B11" s="10">
        <v>127</v>
      </c>
      <c r="C11" s="16">
        <f>B11*$C$5</f>
        <v>110.109</v>
      </c>
      <c r="D11" s="22"/>
    </row>
    <row r="12" spans="1:4" ht="12.75">
      <c r="A12" s="7" t="s">
        <v>3</v>
      </c>
      <c r="B12" s="10">
        <v>113.7</v>
      </c>
      <c r="C12" s="16">
        <f>B12*$C$5</f>
        <v>98.5779</v>
      </c>
      <c r="D12" s="22"/>
    </row>
    <row r="13" spans="1:4" ht="15.75">
      <c r="A13" s="7" t="s">
        <v>14</v>
      </c>
      <c r="B13" s="10">
        <v>13.7</v>
      </c>
      <c r="C13" s="16">
        <f>B13*$C$5</f>
        <v>11.877899999999999</v>
      </c>
      <c r="D13" s="22"/>
    </row>
    <row r="14" spans="1:3" ht="12.75">
      <c r="A14" s="7" t="s">
        <v>4</v>
      </c>
      <c r="B14" s="10">
        <v>135</v>
      </c>
      <c r="C14" s="16">
        <f>B14</f>
        <v>135</v>
      </c>
    </row>
    <row r="15" spans="1:3" ht="12.75">
      <c r="A15" s="7" t="s">
        <v>6</v>
      </c>
      <c r="B15" s="10">
        <v>87.1</v>
      </c>
      <c r="C15" s="16">
        <f>B15*$C$5</f>
        <v>75.5157</v>
      </c>
    </row>
    <row r="16" spans="1:3" ht="13.5" thickBot="1">
      <c r="A16" s="8" t="s">
        <v>5</v>
      </c>
      <c r="B16" s="12">
        <v>40</v>
      </c>
      <c r="C16" s="18">
        <f>B16</f>
        <v>40</v>
      </c>
    </row>
    <row r="17" spans="1:3" ht="13.5" thickBot="1">
      <c r="A17" s="7"/>
      <c r="B17" s="10"/>
      <c r="C17" s="23"/>
    </row>
    <row r="18" spans="1:3" ht="12.75">
      <c r="A18" s="6" t="s">
        <v>17</v>
      </c>
      <c r="B18" s="9"/>
      <c r="C18" s="24"/>
    </row>
    <row r="19" spans="1:3" ht="12.75">
      <c r="A19" s="7" t="s">
        <v>7</v>
      </c>
      <c r="B19" s="10">
        <v>90</v>
      </c>
      <c r="C19" s="16">
        <f>B19*$C$5</f>
        <v>78.03</v>
      </c>
    </row>
    <row r="20" spans="1:3" ht="12.75">
      <c r="A20" s="7" t="s">
        <v>8</v>
      </c>
      <c r="B20" s="10">
        <v>62</v>
      </c>
      <c r="C20" s="16">
        <f>B20*$C$5</f>
        <v>53.754</v>
      </c>
    </row>
    <row r="21" spans="1:3" ht="12.75">
      <c r="A21" s="7" t="s">
        <v>9</v>
      </c>
      <c r="B21" s="11">
        <f>B29</f>
        <v>204.1887628375158</v>
      </c>
      <c r="C21" s="16">
        <f>B21*$C$5</f>
        <v>177.0316573801262</v>
      </c>
    </row>
    <row r="22" spans="1:19" ht="12.75" customHeight="1">
      <c r="A22" s="7" t="s">
        <v>6</v>
      </c>
      <c r="B22" s="10">
        <v>97.4</v>
      </c>
      <c r="C22" s="16">
        <f>B22*$C$5</f>
        <v>84.4458</v>
      </c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3" ht="13.5" thickBot="1">
      <c r="A23" s="8" t="s">
        <v>5</v>
      </c>
      <c r="B23" s="12">
        <v>33</v>
      </c>
      <c r="C23" s="18">
        <f>B23</f>
        <v>33</v>
      </c>
    </row>
    <row r="24" spans="1:3" ht="13.5" thickBot="1">
      <c r="A24" s="7"/>
      <c r="B24" s="10"/>
      <c r="C24" s="23"/>
    </row>
    <row r="25" spans="1:3" ht="12.75">
      <c r="A25" s="6" t="s">
        <v>18</v>
      </c>
      <c r="B25" s="13">
        <f>B13*2*PI()*B14/360+B12+B15*2*PI()*B16/360</f>
        <v>206.78713565511754</v>
      </c>
      <c r="C25" s="19">
        <f>B25*$C$5</f>
        <v>179.2844466129869</v>
      </c>
    </row>
    <row r="26" spans="1:3" ht="12.75">
      <c r="A26" s="7" t="s">
        <v>19</v>
      </c>
      <c r="B26" s="11">
        <f>B22*2*PI()*B23/360</f>
        <v>56.09837281760174</v>
      </c>
      <c r="C26" s="16">
        <f>C22*2*PI()*C23/360</f>
        <v>48.63728923286071</v>
      </c>
    </row>
    <row r="27" spans="1:3" ht="12.75">
      <c r="A27" s="7" t="s">
        <v>20</v>
      </c>
      <c r="B27" s="11">
        <f>B25-B26</f>
        <v>150.6887628375158</v>
      </c>
      <c r="C27" s="16">
        <f>C25-C26</f>
        <v>130.6471573801262</v>
      </c>
    </row>
    <row r="28" spans="1:6" ht="12.75">
      <c r="A28" s="7" t="s">
        <v>16</v>
      </c>
      <c r="B28" s="10">
        <v>53.5</v>
      </c>
      <c r="C28" s="16">
        <f>B28*$C$5</f>
        <v>46.3845</v>
      </c>
      <c r="F28" s="1"/>
    </row>
    <row r="29" spans="1:6" ht="13.5" thickBot="1">
      <c r="A29" s="8" t="s">
        <v>21</v>
      </c>
      <c r="B29" s="14">
        <f>B28+B27</f>
        <v>204.1887628375158</v>
      </c>
      <c r="C29" s="18">
        <f>C28+C27</f>
        <v>177.0316573801262</v>
      </c>
      <c r="F29" s="1"/>
    </row>
    <row r="30" spans="1:6" ht="13.5" thickBot="1">
      <c r="A30" s="7"/>
      <c r="B30" s="10"/>
      <c r="C30" s="23"/>
      <c r="F30" s="1"/>
    </row>
    <row r="31" spans="1:3" ht="12.75">
      <c r="A31" s="6" t="s">
        <v>22</v>
      </c>
      <c r="B31" s="9">
        <v>7.4</v>
      </c>
      <c r="C31" s="19">
        <f>B31*$C$5</f>
        <v>6.4158</v>
      </c>
    </row>
    <row r="32" spans="1:3" ht="13.5" thickBot="1">
      <c r="A32" s="8"/>
      <c r="B32" s="12">
        <v>50.5</v>
      </c>
      <c r="C32" s="18">
        <f>B32*$C$5</f>
        <v>43.7835</v>
      </c>
    </row>
  </sheetData>
  <sheetProtection sheet="1" objects="1" scenarios="1"/>
  <mergeCells count="1">
    <mergeCell ref="C2:H2"/>
  </mergeCells>
  <printOptions/>
  <pageMargins left="0.1968503937007874" right="0.15748031496062992" top="0.1968503937007874" bottom="0.3937007874015748" header="0" footer="0"/>
  <pageSetup cellComments="asDisplayed" fitToHeight="1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</cp:lastModifiedBy>
  <cp:lastPrinted>2005-10-17T19:09:51Z</cp:lastPrinted>
  <dcterms:created xsi:type="dcterms:W3CDTF">2005-10-16T13:25:19Z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